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ussama\Desktop\Projets MOS 2019\Projets-MOS Excel 2019\"/>
    </mc:Choice>
  </mc:AlternateContent>
  <xr:revisionPtr revIDLastSave="0" documentId="13_ncr:1_{1DB4A569-3B58-478B-B219-9CF6B9E1FDFD}" xr6:coauthVersionLast="47" xr6:coauthVersionMax="47" xr10:uidLastSave="{00000000-0000-0000-0000-000000000000}"/>
  <bookViews>
    <workbookView xWindow="810" yWindow="555" windowWidth="23010" windowHeight="10200" xr2:uid="{00000000-000D-0000-FFFF-FFFF00000000}"/>
  </bookViews>
  <sheets>
    <sheet name="Fleurs" sheetId="9" r:id="rId1"/>
    <sheet name="Frais d’expédition" sheetId="10" r:id="rId2"/>
    <sheet name="Zone d’expédition" sheetId="13" r:id="rId3"/>
    <sheet name="Ligne bleue" sheetId="14" r:id="rId4"/>
    <sheet name="Adresse des clients" sheetId="11" r:id="rId5"/>
  </sheets>
  <externalReferences>
    <externalReference r:id="rId6"/>
  </externalReferences>
  <definedNames>
    <definedName name="Apples">[1]Produce!$B$2:$F$2</definedName>
    <definedName name="Asparagus">[1]Produce!$B$3:$F$3</definedName>
    <definedName name="Blackberries">[1]Produce!$B$4:$F$4</definedName>
    <definedName name="blue" localSheetId="3">'Ligne bleue'!#REF!</definedName>
    <definedName name="blue" localSheetId="2">'Zone d’expédition'!$B$14</definedName>
    <definedName name="blue">'Frais d’expédition'!$B$12</definedName>
    <definedName name="Blueberries">[1]Produce!$B$5:$F$5</definedName>
    <definedName name="Carrots">[1]Produce!$B$6:$F$6</definedName>
    <definedName name="Cucumber">[1]Produce!$B$8:$F$8</definedName>
    <definedName name="Gourd">[1]Produce!$B$9:$F$9</definedName>
    <definedName name="green" localSheetId="3">'Ligne bleue'!#REF!</definedName>
    <definedName name="green" localSheetId="2">'Zone d’expédition'!$B$15</definedName>
    <definedName name="green">'Frais d’expédition'!$B$13</definedName>
    <definedName name="Honey">[1]Produce!$B$10:$F$10</definedName>
    <definedName name="Lettuce">[1]Produce!$B$11:$F$11</definedName>
    <definedName name="Potatoes">[1]Produce!$B$12:$F$12</definedName>
    <definedName name="Pumpkin">[1]Produce!$B$13:$F$13</definedName>
    <definedName name="red" localSheetId="3">'Ligne bleue'!#REF!</definedName>
    <definedName name="red" localSheetId="2">'Zone d’expédition'!$B$13</definedName>
    <definedName name="red">'Frais d’expédition'!#REF!</definedName>
    <definedName name="Rhubarb">[1]Produce!$B$14:$F$14</definedName>
    <definedName name="S_A_Total">'[1]Summer-Autumn'!$G$120</definedName>
    <definedName name="Spinach">[1]Produce!$B$15:$F$15</definedName>
    <definedName name="Sweetcorn">[1]Produce!$B$7:$F$7</definedName>
    <definedName name="Tomatoes">[1]Produce!$B$16:$F$16</definedName>
    <definedName name="Total">[1]Produce!$F$18</definedName>
    <definedName name="W_S_Total">'[1]Winter-Spring'!$G$80</definedName>
    <definedName name="Zone_3" localSheetId="3">'Ligne bleue'!#REF!</definedName>
    <definedName name="Zone_3" localSheetId="2">'Zone d’expédition'!$A$4</definedName>
    <definedName name="Zone_3">'Frais d’expédition'!$A$4</definedName>
    <definedName name="Zone_4" localSheetId="3">'Ligne bleue'!#REF!</definedName>
    <definedName name="Zone_4" localSheetId="2">'Zone d’expédition'!$A$5</definedName>
    <definedName name="Zone_4">'Frais d’expédition'!$A$5</definedName>
    <definedName name="Zone_5" localSheetId="3">'Ligne bleue'!#REF!</definedName>
    <definedName name="Zone_5" localSheetId="2">'Zone d’expédition'!$A$6</definedName>
    <definedName name="Zone_5">'Frais d’expédition'!$A$6</definedName>
    <definedName name="Zone_6" localSheetId="3">'Ligne bleue'!#REF!</definedName>
    <definedName name="Zone_6" localSheetId="2">'Zone d’expédition'!$A$7</definedName>
    <definedName name="Zone_6">'Frais d’expédition'!$A$7</definedName>
    <definedName name="Zone_7" localSheetId="3">'Ligne bleue'!#REF!</definedName>
    <definedName name="Zone_7" localSheetId="2">'Zone d’expédition'!$A$8</definedName>
    <definedName name="Zone_7">'Frais d’expédition'!$A$8</definedName>
    <definedName name="Zone_8" localSheetId="3">'Ligne bleue'!#REF!</definedName>
    <definedName name="Zone_8" localSheetId="2">'Zone d’expédition'!$A$9</definedName>
    <definedName name="Zone_8">'Frais d’expédition'!$A$9</definedName>
    <definedName name="Zone_9" localSheetId="3">'Ligne bleue'!#REF!</definedName>
    <definedName name="Zone_9" localSheetId="2">'Zone d’expédition'!$A$10</definedName>
    <definedName name="Zone_9">'Frais d’expédition'!$A$10</definedName>
    <definedName name="Zuccini">[1]Produce!$B$17:$F$17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9" l="1"/>
  <c r="H35" i="9"/>
  <c r="G35" i="9"/>
  <c r="F35" i="9"/>
  <c r="E35" i="9"/>
  <c r="D35" i="9"/>
  <c r="C35" i="9"/>
  <c r="D34" i="9"/>
  <c r="E34" i="9"/>
  <c r="F34" i="9"/>
  <c r="G34" i="9"/>
  <c r="H34" i="9"/>
  <c r="I34" i="9"/>
  <c r="C34" i="9"/>
</calcChain>
</file>

<file path=xl/sharedStrings.xml><?xml version="1.0" encoding="utf-8"?>
<sst xmlns="http://schemas.openxmlformats.org/spreadsheetml/2006/main" count="221" uniqueCount="131">
  <si>
    <t>Zone 3</t>
  </si>
  <si>
    <t>Zone 4</t>
  </si>
  <si>
    <t>Zone 5</t>
  </si>
  <si>
    <t>Zone 6</t>
  </si>
  <si>
    <t>Zone 7</t>
  </si>
  <si>
    <t>Zone 8</t>
  </si>
  <si>
    <t>Zone 9</t>
  </si>
  <si>
    <t>x</t>
  </si>
  <si>
    <t>Pakistan</t>
  </si>
  <si>
    <t>Iran</t>
  </si>
  <si>
    <t>Maldives</t>
  </si>
  <si>
    <t>Sri Lanka</t>
  </si>
  <si>
    <t>Afghanistan</t>
  </si>
  <si>
    <t>Bangladesh</t>
  </si>
  <si>
    <t>Samoa</t>
  </si>
  <si>
    <t>Zone</t>
  </si>
  <si>
    <t>Harlem</t>
  </si>
  <si>
    <t xml:space="preserve"> Montana </t>
  </si>
  <si>
    <t>Casper</t>
  </si>
  <si>
    <t xml:space="preserve"> Wyoming </t>
  </si>
  <si>
    <t>Lamar</t>
  </si>
  <si>
    <t xml:space="preserve"> Colorado </t>
  </si>
  <si>
    <t>Christmas Valley</t>
  </si>
  <si>
    <t xml:space="preserve"> Oregon </t>
  </si>
  <si>
    <t>Kennewick</t>
  </si>
  <si>
    <t xml:space="preserve"> Washington </t>
  </si>
  <si>
    <t>Edison</t>
  </si>
  <si>
    <t xml:space="preserve"> Oregon</t>
  </si>
  <si>
    <t>Email</t>
  </si>
  <si>
    <t xml:space="preserve">Montana </t>
  </si>
  <si>
    <t>Gregory Peeler</t>
  </si>
  <si>
    <t>406-555-0188</t>
  </si>
  <si>
    <t xml:space="preserve">Wyoming </t>
  </si>
  <si>
    <t>Pramod Mistry</t>
  </si>
  <si>
    <t>307-555-0055</t>
  </si>
  <si>
    <t xml:space="preserve">Colorado </t>
  </si>
  <si>
    <t>Linda Schmid</t>
  </si>
  <si>
    <t>719-555-0000</t>
  </si>
  <si>
    <t xml:space="preserve">Oregon </t>
  </si>
  <si>
    <t>Alisa Belova</t>
  </si>
  <si>
    <t>541-555-0111</t>
  </si>
  <si>
    <t xml:space="preserve">Washington </t>
  </si>
  <si>
    <t>Yeen Zhuang</t>
  </si>
  <si>
    <t>509-555-0163</t>
  </si>
  <si>
    <t>Donald Mayr</t>
  </si>
  <si>
    <t>306-555-0001</t>
  </si>
  <si>
    <t>Oregon</t>
  </si>
  <si>
    <t>Victor Ivanov</t>
  </si>
  <si>
    <t>541-555-0100</t>
  </si>
  <si>
    <t>Frais d’expédition</t>
  </si>
  <si>
    <t>Australie</t>
  </si>
  <si>
    <t>Singapour</t>
  </si>
  <si>
    <t>Îles Cook</t>
  </si>
  <si>
    <t>Angleterre</t>
  </si>
  <si>
    <t>Inde</t>
  </si>
  <si>
    <t>Cachemire</t>
  </si>
  <si>
    <t>Malaisie</t>
  </si>
  <si>
    <t>Finlande</t>
  </si>
  <si>
    <t>Estonie</t>
  </si>
  <si>
    <t>Népal</t>
  </si>
  <si>
    <t>Norvège</t>
  </si>
  <si>
    <t>Corée du Sud</t>
  </si>
  <si>
    <t>Bhoutan</t>
  </si>
  <si>
    <t>Cambodge</t>
  </si>
  <si>
    <t>Chine</t>
  </si>
  <si>
    <t>Chili</t>
  </si>
  <si>
    <t>Suisse</t>
  </si>
  <si>
    <t>Islande</t>
  </si>
  <si>
    <t>Afrique du Sud</t>
  </si>
  <si>
    <t>États-Unis</t>
  </si>
  <si>
    <t>Mimosa doré</t>
  </si>
  <si>
    <t>Orchidée</t>
  </si>
  <si>
    <t>Fleur de Tiaré</t>
  </si>
  <si>
    <t>Rose Tudor</t>
  </si>
  <si>
    <t>Jasmin du poète</t>
  </si>
  <si>
    <t>Lotus</t>
  </si>
  <si>
    <t>Perle persane</t>
  </si>
  <si>
    <t>Rhododendron</t>
  </si>
  <si>
    <t>Rose</t>
  </si>
  <si>
    <t>Hibiscus chinois</t>
  </si>
  <si>
    <t>Muguet</t>
  </si>
  <si>
    <t>Bleuet</t>
  </si>
  <si>
    <t>Coquelicot palestinien</t>
  </si>
  <si>
    <t>Nénuphar</t>
  </si>
  <si>
    <t>Rose de Sharon</t>
  </si>
  <si>
    <t>Tulipe</t>
  </si>
  <si>
    <t>Shapla</t>
  </si>
  <si>
    <t>Coquelicot bleu</t>
  </si>
  <si>
    <t>Rumduol</t>
  </si>
  <si>
    <t>Pivoine</t>
  </si>
  <si>
    <t>Copihue</t>
  </si>
  <si>
    <t>Coquelicot persan</t>
  </si>
  <si>
    <t>Avens de montagne</t>
  </si>
  <si>
    <t>Gingembre rouge</t>
  </si>
  <si>
    <t>Protea</t>
  </si>
  <si>
    <t>Région</t>
  </si>
  <si>
    <t>Ville</t>
  </si>
  <si>
    <t>État</t>
  </si>
  <si>
    <t>Vallée de Noël</t>
  </si>
  <si>
    <t>Plage d’or</t>
  </si>
  <si>
    <t>Frais d’expédition de la ligne rouge</t>
  </si>
  <si>
    <t>Frais d’expédition de la ligne bleue</t>
  </si>
  <si>
    <t>Frais d’expédition de la ligne verte</t>
  </si>
  <si>
    <t>pramod.mistry@manson.com</t>
  </si>
  <si>
    <t>yeen.zhuang@manson.com</t>
  </si>
  <si>
    <t>donald.mayr@manson.com</t>
  </si>
  <si>
    <t>victor.ivanov@manson.com</t>
  </si>
  <si>
    <t>gregory.peeler@manson.com</t>
  </si>
  <si>
    <t>Numéro de téléphone</t>
  </si>
  <si>
    <t>alisa.belova@manson.com</t>
  </si>
  <si>
    <t>linda.schmid@manson.com</t>
  </si>
  <si>
    <t>Adresse</t>
  </si>
  <si>
    <t>123, rue Harlem</t>
  </si>
  <si>
    <t>4, rue Elm</t>
  </si>
  <si>
    <t>987, route Mistry</t>
  </si>
  <si>
    <t>765, route du Lac</t>
  </si>
  <si>
    <t>567, route du chêne</t>
  </si>
  <si>
    <t>678, route de la ferme</t>
  </si>
  <si>
    <t>90, rue de la plage</t>
  </si>
  <si>
    <t>Frais d’expédition totale par zone</t>
  </si>
  <si>
    <t>Nom de la fleur</t>
  </si>
  <si>
    <t>Nom des fleurs selon la région</t>
  </si>
  <si>
    <t>Frais d'expédition par zone</t>
  </si>
  <si>
    <t>Carnet d'adresse des clients</t>
  </si>
  <si>
    <t>Espagne</t>
  </si>
  <si>
    <t>Oillets rouges</t>
  </si>
  <si>
    <t>Propriétaire</t>
  </si>
  <si>
    <t>Zone d'expédition par état</t>
  </si>
  <si>
    <t>Frais d'expédition de la ligne bleue</t>
  </si>
  <si>
    <t>Type de fleurs par zone</t>
  </si>
  <si>
    <t>Fleurs Manon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</si>
</sst>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24"/>
      <color rgb="FF002060"/>
      <name val="Comic Sans MS"/>
      <family val="4"/>
    </font>
    <font>
      <b/>
      <sz val="14"/>
      <color rgb="FF002060"/>
      <name val="Comic Sans MS"/>
      <family val="4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left"/>
    </xf>
    <xf numFmtId="9" fontId="2" fillId="0" borderId="0" xfId="0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3" fillId="0" borderId="5" xfId="0" applyFont="1" applyBorder="1"/>
    <xf numFmtId="0" fontId="6" fillId="2" borderId="5" xfId="0" applyFont="1" applyFill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Monétaire 2" xfId="1" xr:uid="{1E7DB8AB-7F9F-49A1-8313-38A2DBB677C2}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numFmt numFmtId="165" formatCode="_-[$€-2]\ * #,##0.00_-;\-[$€-2]\ * #,##0.00_-;_-[$€-2]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TN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'Frais d’expédition'!$D$3</c:f>
              <c:strCache>
                <c:ptCount val="1"/>
                <c:pt idx="0">
                  <c:v>Frais d’expédition de la ligne rouge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37-4F7D-A7E4-2E5A7D9312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37-4F7D-A7E4-2E5A7D9312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37-4F7D-A7E4-2E5A7D9312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37-4F7D-A7E4-2E5A7D9312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537-4F7D-A7E4-2E5A7D9312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537-4F7D-A7E4-2E5A7D9312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537-4F7D-A7E4-2E5A7D931200}"/>
              </c:ext>
            </c:extLst>
          </c:dPt>
          <c:cat>
            <c:strRef>
              <c:f>'Frais d’expédition'!$C$4:$C$10</c:f>
              <c:strCache>
                <c:ptCount val="7"/>
                <c:pt idx="0">
                  <c:v> Montana </c:v>
                </c:pt>
                <c:pt idx="1">
                  <c:v> Wyoming </c:v>
                </c:pt>
                <c:pt idx="2">
                  <c:v> Colorado </c:v>
                </c:pt>
                <c:pt idx="3">
                  <c:v> Oregon </c:v>
                </c:pt>
                <c:pt idx="4">
                  <c:v> Washington </c:v>
                </c:pt>
                <c:pt idx="5">
                  <c:v> Washington </c:v>
                </c:pt>
                <c:pt idx="6">
                  <c:v> Oregon</c:v>
                </c:pt>
              </c:strCache>
            </c:strRef>
          </c:cat>
          <c:val>
            <c:numRef>
              <c:f>'Frais d’expédition'!$D$4:$D$10</c:f>
              <c:numCache>
                <c:formatCode>_("$"* #\ ##0.00_);_("$"* \(#\ ##0.00\);_("$"* "-"??_);_(@_)</c:formatCode>
                <c:ptCount val="7"/>
                <c:pt idx="0">
                  <c:v>1575</c:v>
                </c:pt>
                <c:pt idx="1">
                  <c:v>1600</c:v>
                </c:pt>
                <c:pt idx="2">
                  <c:v>2869.56</c:v>
                </c:pt>
                <c:pt idx="3">
                  <c:v>882.69</c:v>
                </c:pt>
                <c:pt idx="4">
                  <c:v>512.48</c:v>
                </c:pt>
                <c:pt idx="5">
                  <c:v>25</c:v>
                </c:pt>
                <c:pt idx="6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E-469D-A3F0-C8F7F265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T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T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204787</xdr:rowOff>
    </xdr:from>
    <xdr:to>
      <xdr:col>4</xdr:col>
      <xdr:colOff>304800</xdr:colOff>
      <xdr:row>24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EFFDAF7-85F6-41B0-9647-5E9129E47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%2011-MOS%20Excel%202019-CommandesV&#234;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me"/>
      <sheetName val="Prix"/>
      <sheetName val="Inventaire"/>
      <sheetName val="Commandes"/>
      <sheetName val="PivotTable"/>
      <sheetName val="PivotChart"/>
      <sheetName val="Produce"/>
      <sheetName val="All Year"/>
      <sheetName val="Winter-Spring"/>
      <sheetName val="Summer-Autum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 t="str">
            <v>TOTALS</v>
          </cell>
        </row>
        <row r="2">
          <cell r="D2">
            <v>4243</v>
          </cell>
          <cell r="E2">
            <v>3439</v>
          </cell>
          <cell r="F2">
            <v>7682</v>
          </cell>
        </row>
        <row r="3">
          <cell r="B3">
            <v>1763</v>
          </cell>
          <cell r="C3">
            <v>5777</v>
          </cell>
          <cell r="F3">
            <v>7540</v>
          </cell>
        </row>
        <row r="4">
          <cell r="D4">
            <v>4505</v>
          </cell>
          <cell r="E4">
            <v>1640</v>
          </cell>
          <cell r="F4">
            <v>6145</v>
          </cell>
        </row>
        <row r="5">
          <cell r="C5">
            <v>2008</v>
          </cell>
          <cell r="D5">
            <v>4263</v>
          </cell>
          <cell r="F5">
            <v>6271</v>
          </cell>
        </row>
        <row r="6">
          <cell r="C6">
            <v>1663</v>
          </cell>
          <cell r="D6">
            <v>6271</v>
          </cell>
          <cell r="E6">
            <v>2387</v>
          </cell>
          <cell r="F6">
            <v>10321</v>
          </cell>
        </row>
        <row r="7">
          <cell r="C7">
            <v>6054</v>
          </cell>
          <cell r="D7">
            <v>5633</v>
          </cell>
          <cell r="E7">
            <v>1694</v>
          </cell>
          <cell r="F7">
            <v>13381</v>
          </cell>
        </row>
        <row r="8">
          <cell r="C8">
            <v>4230</v>
          </cell>
          <cell r="D8">
            <v>3952</v>
          </cell>
          <cell r="F8">
            <v>8182</v>
          </cell>
        </row>
        <row r="9">
          <cell r="D9">
            <v>4626</v>
          </cell>
          <cell r="E9">
            <v>3234</v>
          </cell>
          <cell r="F9">
            <v>7860</v>
          </cell>
        </row>
        <row r="10">
          <cell r="B10">
            <v>5808</v>
          </cell>
          <cell r="C10">
            <v>5606</v>
          </cell>
          <cell r="D10">
            <v>6431</v>
          </cell>
          <cell r="E10">
            <v>5646</v>
          </cell>
          <cell r="F10">
            <v>23491</v>
          </cell>
        </row>
        <row r="11">
          <cell r="C11">
            <v>4367</v>
          </cell>
          <cell r="F11">
            <v>4367</v>
          </cell>
        </row>
        <row r="12">
          <cell r="B12">
            <v>5915</v>
          </cell>
          <cell r="C12">
            <v>5647</v>
          </cell>
          <cell r="D12">
            <v>5918</v>
          </cell>
          <cell r="E12">
            <v>5974</v>
          </cell>
          <cell r="F12">
            <v>23454</v>
          </cell>
        </row>
        <row r="13">
          <cell r="D13">
            <v>2277</v>
          </cell>
          <cell r="E13">
            <v>2185</v>
          </cell>
          <cell r="F13">
            <v>4462</v>
          </cell>
        </row>
        <row r="14">
          <cell r="C14">
            <v>6255</v>
          </cell>
          <cell r="F14">
            <v>6255</v>
          </cell>
        </row>
        <row r="15">
          <cell r="C15">
            <v>6481</v>
          </cell>
          <cell r="F15">
            <v>6481</v>
          </cell>
        </row>
        <row r="16">
          <cell r="D16">
            <v>6164</v>
          </cell>
          <cell r="E16">
            <v>2127</v>
          </cell>
          <cell r="F16">
            <v>8291</v>
          </cell>
        </row>
        <row r="17">
          <cell r="C17">
            <v>3628</v>
          </cell>
          <cell r="D17">
            <v>7052</v>
          </cell>
          <cell r="F17">
            <v>10680</v>
          </cell>
        </row>
        <row r="18">
          <cell r="F18">
            <v>154863</v>
          </cell>
        </row>
      </sheetData>
      <sheetData sheetId="7"/>
      <sheetData sheetId="8">
        <row r="80">
          <cell r="G80">
            <v>155786</v>
          </cell>
        </row>
      </sheetData>
      <sheetData sheetId="9">
        <row r="120">
          <cell r="G120">
            <v>235157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55C39F-4FA9-48A5-8706-303DB712A551}" name="Tableau1" displayName="Tableau1" ref="A3:J31" totalsRowShown="0">
  <autoFilter ref="A3:J31" xr:uid="{6155C39F-4FA9-48A5-8706-303DB712A551}"/>
  <tableColumns count="10">
    <tableColumn id="1" xr3:uid="{172C6621-805F-45BB-8B04-A6949081DED0}" name="Région"/>
    <tableColumn id="2" xr3:uid="{E694B2E0-7D6D-4ABF-AAC7-8E3F1E1C28DC}" name="Nom de la fleur"/>
    <tableColumn id="3" xr3:uid="{75EFD549-CD38-4C09-8EEC-F52F42319E6F}" name="Zone 3"/>
    <tableColumn id="4" xr3:uid="{F821D04D-3F72-4A4F-A580-A26AE0852145}" name="Zone 4"/>
    <tableColumn id="5" xr3:uid="{00360DBD-4A1E-4409-A2B1-CA40147C3902}" name="Zone 5"/>
    <tableColumn id="6" xr3:uid="{0003F172-D339-43A6-A484-E3E95E0D0474}" name="Zone 6"/>
    <tableColumn id="7" xr3:uid="{6E1D9970-3749-40D7-B9B7-FE53AC55C07F}" name="Zone 7"/>
    <tableColumn id="8" xr3:uid="{0DF0BA94-F657-4018-945E-127BCBAD2E30}" name="Zone 8"/>
    <tableColumn id="9" xr3:uid="{C1208C27-0585-41DF-8E6D-16FD710ED7D8}" name="Zone 9"/>
    <tableColumn id="10" xr3:uid="{DD537975-D81E-4E8B-BC60-43C29E7C799B}" name="Frais d’expédition" dataDxfId="12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C05B99-4318-4910-84E7-97849C21FBDC}" name="Tableau2" displayName="Tableau2" ref="A3:F10" totalsRowShown="0" headerRowDxfId="11" dataDxfId="10" dataCellStyle="Monétaire 2">
  <autoFilter ref="A3:F10" xr:uid="{F4C05B99-4318-4910-84E7-97849C21FBDC}"/>
  <tableColumns count="6">
    <tableColumn id="1" xr3:uid="{F8ADEC78-2EE4-4D44-9BBF-7712F3BA3DA9}" name="Zone" dataDxfId="9"/>
    <tableColumn id="2" xr3:uid="{513406BD-8D5D-4215-BA37-033A4D5813F5}" name="Ville" dataDxfId="8"/>
    <tableColumn id="3" xr3:uid="{9FFDB9BC-A786-421B-B087-1201A727FAA4}" name="État" dataDxfId="7"/>
    <tableColumn id="4" xr3:uid="{4EAC2E08-39BA-42D1-831C-C89639B816BB}" name="Frais d’expédition de la ligne rouge" dataDxfId="6" dataCellStyle="Monétaire 2"/>
    <tableColumn id="5" xr3:uid="{AECA0915-53D3-4501-A366-736251D4C72B}" name="Frais d’expédition de la ligne bleue" dataDxfId="5" dataCellStyle="Monétaire 2"/>
    <tableColumn id="6" xr3:uid="{3B64D042-DCD2-47BB-B9B3-9D5F5C919776}" name="Frais d’expédition de la ligne verte" dataDxfId="4" dataCellStyle="Monétaire 2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8E6AAC-2F7C-421A-9BAB-7203E88A4899}" name="Tableau24" displayName="Tableau24" ref="A3:B10" totalsRowShown="0" headerRowDxfId="3" dataDxfId="2" dataCellStyle="Monétaire 2">
  <autoFilter ref="A3:B10" xr:uid="{F4C05B99-4318-4910-84E7-97849C21FBDC}"/>
  <tableColumns count="2">
    <tableColumn id="3" xr3:uid="{038E1516-D60B-4BB8-A632-12AFBB9FF0CE}" name="État" dataDxfId="1"/>
    <tableColumn id="5" xr3:uid="{9AAAA4C2-0E68-4405-B0AB-DCC1641E09B1}" name="Frais d’expédition de la ligne bleue" dataDxfId="0" dataCellStyle="Monétaire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314C-162B-430A-800F-2A3752587F2C}">
  <dimension ref="A1:J35"/>
  <sheetViews>
    <sheetView tabSelected="1" workbookViewId="0">
      <selection activeCell="L1" sqref="L1"/>
    </sheetView>
  </sheetViews>
  <sheetFormatPr baseColWidth="10" defaultColWidth="9.140625" defaultRowHeight="17.25" x14ac:dyDescent="0.3"/>
  <cols>
    <col min="1" max="1" width="15" style="1" customWidth="1"/>
    <col min="2" max="2" width="22.5703125" style="1" bestFit="1" customWidth="1"/>
    <col min="3" max="3" width="13.5703125" style="2" bestFit="1" customWidth="1"/>
    <col min="4" max="4" width="11.85546875" style="2" bestFit="1" customWidth="1"/>
    <col min="5" max="7" width="13.5703125" style="2" bestFit="1" customWidth="1"/>
    <col min="8" max="9" width="11.85546875" style="2" bestFit="1" customWidth="1"/>
    <col min="10" max="10" width="24.7109375" style="1" bestFit="1" customWidth="1"/>
  </cols>
  <sheetData>
    <row r="1" spans="1:10" ht="37.5" x14ac:dyDescent="0.7">
      <c r="A1" s="9" t="s">
        <v>130</v>
      </c>
    </row>
    <row r="2" spans="1:10" ht="22.5" x14ac:dyDescent="0.45">
      <c r="A2" s="10" t="s">
        <v>121</v>
      </c>
    </row>
    <row r="3" spans="1:10" ht="15" x14ac:dyDescent="0.25">
      <c r="A3" t="s">
        <v>95</v>
      </c>
      <c r="B3" t="s">
        <v>120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49</v>
      </c>
    </row>
    <row r="4" spans="1:10" ht="15" x14ac:dyDescent="0.25">
      <c r="A4" t="s">
        <v>50</v>
      </c>
      <c r="B4" t="s">
        <v>70</v>
      </c>
      <c r="C4" t="s">
        <v>7</v>
      </c>
      <c r="D4"/>
      <c r="E4"/>
      <c r="F4"/>
      <c r="G4"/>
      <c r="H4"/>
      <c r="I4"/>
      <c r="J4" s="7">
        <v>841</v>
      </c>
    </row>
    <row r="5" spans="1:10" ht="15" x14ac:dyDescent="0.25">
      <c r="A5" t="s">
        <v>51</v>
      </c>
      <c r="B5" t="s">
        <v>71</v>
      </c>
      <c r="C5" t="s">
        <v>7</v>
      </c>
      <c r="D5"/>
      <c r="E5"/>
      <c r="F5"/>
      <c r="G5"/>
      <c r="H5"/>
      <c r="I5"/>
      <c r="J5" s="7">
        <v>700</v>
      </c>
    </row>
    <row r="6" spans="1:10" ht="15" x14ac:dyDescent="0.25">
      <c r="A6" t="s">
        <v>52</v>
      </c>
      <c r="B6" t="s">
        <v>72</v>
      </c>
      <c r="C6"/>
      <c r="D6" t="s">
        <v>7</v>
      </c>
      <c r="E6"/>
      <c r="F6"/>
      <c r="G6"/>
      <c r="H6"/>
      <c r="I6"/>
      <c r="J6" s="7">
        <v>520</v>
      </c>
    </row>
    <row r="7" spans="1:10" ht="15" x14ac:dyDescent="0.25">
      <c r="A7" t="s">
        <v>53</v>
      </c>
      <c r="B7" t="s">
        <v>73</v>
      </c>
      <c r="C7"/>
      <c r="D7"/>
      <c r="E7"/>
      <c r="F7" t="s">
        <v>7</v>
      </c>
      <c r="G7"/>
      <c r="H7"/>
      <c r="I7"/>
      <c r="J7" s="7">
        <v>100</v>
      </c>
    </row>
    <row r="8" spans="1:10" ht="15" x14ac:dyDescent="0.25">
      <c r="A8" t="s">
        <v>8</v>
      </c>
      <c r="B8" t="s">
        <v>74</v>
      </c>
      <c r="C8"/>
      <c r="D8"/>
      <c r="E8" t="s">
        <v>7</v>
      </c>
      <c r="F8"/>
      <c r="G8"/>
      <c r="H8"/>
      <c r="I8"/>
      <c r="J8" s="7">
        <v>265</v>
      </c>
    </row>
    <row r="9" spans="1:10" ht="15" x14ac:dyDescent="0.25">
      <c r="A9" t="s">
        <v>54</v>
      </c>
      <c r="B9" t="s">
        <v>75</v>
      </c>
      <c r="C9"/>
      <c r="D9"/>
      <c r="E9"/>
      <c r="F9"/>
      <c r="G9" t="s">
        <v>7</v>
      </c>
      <c r="H9"/>
      <c r="I9"/>
      <c r="J9" s="7">
        <v>578</v>
      </c>
    </row>
    <row r="10" spans="1:10" ht="15" x14ac:dyDescent="0.25">
      <c r="A10" t="s">
        <v>9</v>
      </c>
      <c r="B10" t="s">
        <v>76</v>
      </c>
      <c r="C10"/>
      <c r="D10"/>
      <c r="E10"/>
      <c r="F10"/>
      <c r="G10"/>
      <c r="H10" t="s">
        <v>7</v>
      </c>
      <c r="I10"/>
      <c r="J10" s="7">
        <v>25</v>
      </c>
    </row>
    <row r="11" spans="1:10" ht="15" x14ac:dyDescent="0.25">
      <c r="A11" t="s">
        <v>55</v>
      </c>
      <c r="B11" t="s">
        <v>77</v>
      </c>
      <c r="C11"/>
      <c r="D11"/>
      <c r="E11"/>
      <c r="F11"/>
      <c r="G11"/>
      <c r="H11" t="s">
        <v>7</v>
      </c>
      <c r="I11"/>
      <c r="J11" s="7">
        <v>26</v>
      </c>
    </row>
    <row r="12" spans="1:10" ht="15" x14ac:dyDescent="0.25">
      <c r="A12" t="s">
        <v>10</v>
      </c>
      <c r="B12" t="s">
        <v>78</v>
      </c>
      <c r="C12"/>
      <c r="D12"/>
      <c r="E12"/>
      <c r="F12"/>
      <c r="G12"/>
      <c r="H12"/>
      <c r="I12" t="s">
        <v>7</v>
      </c>
      <c r="J12" s="7">
        <v>214</v>
      </c>
    </row>
    <row r="13" spans="1:10" ht="15" x14ac:dyDescent="0.25">
      <c r="A13" t="s">
        <v>56</v>
      </c>
      <c r="B13" t="s">
        <v>79</v>
      </c>
      <c r="C13" t="s">
        <v>7</v>
      </c>
      <c r="D13"/>
      <c r="E13"/>
      <c r="F13"/>
      <c r="G13"/>
      <c r="H13"/>
      <c r="I13"/>
      <c r="J13" s="7">
        <v>780</v>
      </c>
    </row>
    <row r="14" spans="1:10" ht="15" x14ac:dyDescent="0.25">
      <c r="A14" t="s">
        <v>124</v>
      </c>
      <c r="B14" t="s">
        <v>125</v>
      </c>
      <c r="C14"/>
      <c r="D14"/>
      <c r="E14"/>
      <c r="F14"/>
      <c r="G14"/>
      <c r="H14"/>
      <c r="I14"/>
      <c r="J14" s="7">
        <v>0</v>
      </c>
    </row>
    <row r="15" spans="1:10" ht="15" x14ac:dyDescent="0.25">
      <c r="A15" t="s">
        <v>57</v>
      </c>
      <c r="B15" t="s">
        <v>80</v>
      </c>
      <c r="C15"/>
      <c r="D15"/>
      <c r="E15" t="s">
        <v>7</v>
      </c>
      <c r="F15"/>
      <c r="G15"/>
      <c r="H15"/>
      <c r="I15"/>
      <c r="J15" s="7">
        <v>540</v>
      </c>
    </row>
    <row r="16" spans="1:10" ht="15" x14ac:dyDescent="0.25">
      <c r="A16" t="s">
        <v>58</v>
      </c>
      <c r="B16" t="s">
        <v>81</v>
      </c>
      <c r="C16"/>
      <c r="D16"/>
      <c r="E16"/>
      <c r="F16"/>
      <c r="G16" t="s">
        <v>7</v>
      </c>
      <c r="H16"/>
      <c r="I16"/>
      <c r="J16" s="7">
        <v>245</v>
      </c>
    </row>
    <row r="17" spans="1:10" ht="15" x14ac:dyDescent="0.25">
      <c r="A17" t="s">
        <v>59</v>
      </c>
      <c r="B17" t="s">
        <v>77</v>
      </c>
      <c r="C17"/>
      <c r="D17"/>
      <c r="E17"/>
      <c r="F17"/>
      <c r="G17"/>
      <c r="H17" t="s">
        <v>7</v>
      </c>
      <c r="I17"/>
      <c r="J17" s="7">
        <v>300</v>
      </c>
    </row>
    <row r="18" spans="1:10" ht="15" x14ac:dyDescent="0.25">
      <c r="A18" t="s">
        <v>60</v>
      </c>
      <c r="B18" t="s">
        <v>82</v>
      </c>
      <c r="C18" t="s">
        <v>7</v>
      </c>
      <c r="D18"/>
      <c r="E18"/>
      <c r="F18"/>
      <c r="G18"/>
      <c r="H18"/>
      <c r="I18"/>
      <c r="J18" s="7">
        <v>245</v>
      </c>
    </row>
    <row r="19" spans="1:10" ht="15" x14ac:dyDescent="0.25">
      <c r="A19" t="s">
        <v>11</v>
      </c>
      <c r="B19" t="s">
        <v>83</v>
      </c>
      <c r="C19"/>
      <c r="D19"/>
      <c r="E19"/>
      <c r="F19" t="s">
        <v>7</v>
      </c>
      <c r="G19"/>
      <c r="H19"/>
      <c r="I19"/>
      <c r="J19" s="7">
        <v>754</v>
      </c>
    </row>
    <row r="20" spans="1:10" ht="15" x14ac:dyDescent="0.25">
      <c r="A20" t="s">
        <v>61</v>
      </c>
      <c r="B20" t="s">
        <v>84</v>
      </c>
      <c r="C20"/>
      <c r="D20" t="s">
        <v>7</v>
      </c>
      <c r="E20"/>
      <c r="F20"/>
      <c r="G20"/>
      <c r="H20"/>
      <c r="I20"/>
      <c r="J20" s="7">
        <v>185</v>
      </c>
    </row>
    <row r="21" spans="1:10" ht="15" x14ac:dyDescent="0.25">
      <c r="A21" t="s">
        <v>12</v>
      </c>
      <c r="B21" t="s">
        <v>85</v>
      </c>
      <c r="C21" t="s">
        <v>7</v>
      </c>
      <c r="D21"/>
      <c r="E21"/>
      <c r="F21"/>
      <c r="G21"/>
      <c r="H21"/>
      <c r="I21"/>
      <c r="J21" s="7">
        <v>456</v>
      </c>
    </row>
    <row r="22" spans="1:10" ht="15" x14ac:dyDescent="0.25">
      <c r="A22" t="s">
        <v>13</v>
      </c>
      <c r="B22" t="s">
        <v>86</v>
      </c>
      <c r="C22"/>
      <c r="D22"/>
      <c r="E22" t="s">
        <v>7</v>
      </c>
      <c r="F22"/>
      <c r="G22"/>
      <c r="H22"/>
      <c r="I22"/>
      <c r="J22" s="7">
        <v>358</v>
      </c>
    </row>
    <row r="23" spans="1:10" ht="15" x14ac:dyDescent="0.25">
      <c r="A23" t="s">
        <v>62</v>
      </c>
      <c r="B23" t="s">
        <v>87</v>
      </c>
      <c r="C23"/>
      <c r="D23"/>
      <c r="E23"/>
      <c r="F23"/>
      <c r="G23" t="s">
        <v>7</v>
      </c>
      <c r="H23"/>
      <c r="I23"/>
      <c r="J23" s="7">
        <v>200</v>
      </c>
    </row>
    <row r="24" spans="1:10" ht="15" x14ac:dyDescent="0.25">
      <c r="A24" t="s">
        <v>63</v>
      </c>
      <c r="B24" t="s">
        <v>88</v>
      </c>
      <c r="C24"/>
      <c r="D24"/>
      <c r="E24"/>
      <c r="F24"/>
      <c r="G24"/>
      <c r="H24"/>
      <c r="I24" t="s">
        <v>7</v>
      </c>
      <c r="J24" s="7">
        <v>120</v>
      </c>
    </row>
    <row r="25" spans="1:10" ht="15" x14ac:dyDescent="0.25">
      <c r="A25" t="s">
        <v>64</v>
      </c>
      <c r="B25" t="s">
        <v>89</v>
      </c>
      <c r="C25"/>
      <c r="D25" t="s">
        <v>7</v>
      </c>
      <c r="E25"/>
      <c r="F25"/>
      <c r="G25"/>
      <c r="H25"/>
      <c r="I25"/>
      <c r="J25" s="7">
        <v>200</v>
      </c>
    </row>
    <row r="26" spans="1:10" ht="15" x14ac:dyDescent="0.25">
      <c r="A26" t="s">
        <v>65</v>
      </c>
      <c r="B26" t="s">
        <v>90</v>
      </c>
      <c r="C26"/>
      <c r="D26"/>
      <c r="E26" t="s">
        <v>7</v>
      </c>
      <c r="F26"/>
      <c r="G26"/>
      <c r="H26"/>
      <c r="I26"/>
      <c r="J26" s="7">
        <v>568</v>
      </c>
    </row>
    <row r="27" spans="1:10" ht="15" x14ac:dyDescent="0.25">
      <c r="A27" t="s">
        <v>66</v>
      </c>
      <c r="B27" t="s">
        <v>91</v>
      </c>
      <c r="C27"/>
      <c r="D27"/>
      <c r="E27"/>
      <c r="F27" t="s">
        <v>7</v>
      </c>
      <c r="G27"/>
      <c r="H27"/>
      <c r="I27"/>
      <c r="J27" s="7">
        <v>140</v>
      </c>
    </row>
    <row r="28" spans="1:10" ht="15" x14ac:dyDescent="0.25">
      <c r="A28" t="s">
        <v>67</v>
      </c>
      <c r="B28" t="s">
        <v>92</v>
      </c>
      <c r="C28"/>
      <c r="D28"/>
      <c r="E28"/>
      <c r="F28"/>
      <c r="G28"/>
      <c r="H28"/>
      <c r="I28" t="s">
        <v>7</v>
      </c>
      <c r="J28" s="7">
        <v>206</v>
      </c>
    </row>
    <row r="29" spans="1:10" ht="15" x14ac:dyDescent="0.25">
      <c r="A29" t="s">
        <v>14</v>
      </c>
      <c r="B29" t="s">
        <v>93</v>
      </c>
      <c r="C29" t="s">
        <v>7</v>
      </c>
      <c r="D29"/>
      <c r="E29"/>
      <c r="F29"/>
      <c r="G29"/>
      <c r="H29"/>
      <c r="I29"/>
      <c r="J29" s="7">
        <v>650</v>
      </c>
    </row>
    <row r="30" spans="1:10" ht="15" x14ac:dyDescent="0.25">
      <c r="A30" t="s">
        <v>68</v>
      </c>
      <c r="B30" t="s">
        <v>94</v>
      </c>
      <c r="C30"/>
      <c r="D30"/>
      <c r="E30" t="s">
        <v>7</v>
      </c>
      <c r="F30"/>
      <c r="G30"/>
      <c r="H30"/>
      <c r="I30"/>
      <c r="J30" s="7">
        <v>354</v>
      </c>
    </row>
    <row r="31" spans="1:10" ht="15" x14ac:dyDescent="0.25">
      <c r="A31" t="s">
        <v>69</v>
      </c>
      <c r="B31" t="s">
        <v>78</v>
      </c>
      <c r="C31"/>
      <c r="D31"/>
      <c r="E31"/>
      <c r="F31" t="s">
        <v>7</v>
      </c>
      <c r="G31"/>
      <c r="H31"/>
      <c r="I31"/>
      <c r="J31" s="7">
        <v>182</v>
      </c>
    </row>
    <row r="34" spans="1:10" x14ac:dyDescent="0.25">
      <c r="A34" s="23" t="s">
        <v>129</v>
      </c>
      <c r="B34" s="24"/>
      <c r="C34" s="18">
        <f>COUNTIF(Tableau1[Zone 3],"x")</f>
        <v>6</v>
      </c>
      <c r="D34" s="18">
        <f>COUNTIF(Tableau1[Zone 4],"x")</f>
        <v>3</v>
      </c>
      <c r="E34" s="18">
        <f>COUNTIF(Tableau1[Zone 5],"x")</f>
        <v>5</v>
      </c>
      <c r="F34" s="18">
        <f>COUNTIF(Tableau1[Zone 6],"x")</f>
        <v>4</v>
      </c>
      <c r="G34" s="18">
        <f>COUNTIF(Tableau1[Zone 7],"x")</f>
        <v>3</v>
      </c>
      <c r="H34" s="18">
        <f>COUNTIF(Tableau1[Zone 8],"x")</f>
        <v>3</v>
      </c>
      <c r="I34" s="18">
        <f>COUNTIF(Tableau1[Zone 9],"x")</f>
        <v>3</v>
      </c>
      <c r="J34" s="20"/>
    </row>
    <row r="35" spans="1:10" x14ac:dyDescent="0.25">
      <c r="A35" s="23" t="s">
        <v>119</v>
      </c>
      <c r="B35" s="24"/>
      <c r="C35" s="19">
        <f>SUMIF(Tableau1[Zone 3],"x",Tableau1[Frais d’expédition])</f>
        <v>3672</v>
      </c>
      <c r="D35" s="19">
        <f>SUMIF(Tableau1[Zone 4],"x",Tableau1[Frais d’expédition])</f>
        <v>905</v>
      </c>
      <c r="E35" s="19">
        <f>SUMIF(Tableau1[Zone 5],"x",Tableau1[Frais d’expédition])</f>
        <v>2085</v>
      </c>
      <c r="F35" s="19">
        <f>SUMIF(Tableau1[Zone 6],"x",Tableau1[Frais d’expédition])</f>
        <v>1176</v>
      </c>
      <c r="G35" s="19">
        <f>SUMIF(Tableau1[Zone 7],"x",Tableau1[Frais d’expédition])</f>
        <v>1023</v>
      </c>
      <c r="H35" s="19">
        <f>SUMIF(Tableau1[Zone 8],"x",Tableau1[Frais d’expédition])</f>
        <v>351</v>
      </c>
      <c r="I35" s="19">
        <f>SUMIF(Tableau1[Zone 9],"x",Tableau1[Frais d’expédition])</f>
        <v>540</v>
      </c>
      <c r="J35" s="21"/>
    </row>
  </sheetData>
  <mergeCells count="2">
    <mergeCell ref="A34:B34"/>
    <mergeCell ref="A35:B3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D249-12F7-42B2-8FBF-7C698D16A494}">
  <dimension ref="A1:F17"/>
  <sheetViews>
    <sheetView zoomScaleNormal="100" workbookViewId="0">
      <selection activeCell="I1" sqref="I1"/>
    </sheetView>
  </sheetViews>
  <sheetFormatPr baseColWidth="10" defaultColWidth="9.140625" defaultRowHeight="17.25" x14ac:dyDescent="0.3"/>
  <cols>
    <col min="1" max="1" width="10.28515625" style="1" customWidth="1"/>
    <col min="2" max="2" width="18" style="1" bestFit="1" customWidth="1"/>
    <col min="3" max="3" width="13.28515625" style="1" bestFit="1" customWidth="1"/>
    <col min="4" max="4" width="20.7109375" style="1" customWidth="1"/>
    <col min="5" max="5" width="20" style="1" customWidth="1"/>
    <col min="6" max="6" width="19.5703125" style="1" customWidth="1"/>
    <col min="8" max="8" width="6.7109375" customWidth="1"/>
  </cols>
  <sheetData>
    <row r="1" spans="1:6" ht="37.5" x14ac:dyDescent="0.7">
      <c r="A1" s="9" t="s">
        <v>130</v>
      </c>
    </row>
    <row r="2" spans="1:6" ht="22.5" x14ac:dyDescent="0.45">
      <c r="A2" s="10" t="s">
        <v>122</v>
      </c>
    </row>
    <row r="3" spans="1:6" ht="15.75" x14ac:dyDescent="0.25">
      <c r="A3" s="16" t="s">
        <v>15</v>
      </c>
      <c r="B3" s="16" t="s">
        <v>96</v>
      </c>
      <c r="C3" s="16" t="s">
        <v>97</v>
      </c>
      <c r="D3" s="22" t="s">
        <v>100</v>
      </c>
      <c r="E3" s="22" t="s">
        <v>101</v>
      </c>
      <c r="F3" s="22" t="s">
        <v>102</v>
      </c>
    </row>
    <row r="4" spans="1:6" ht="15.75" x14ac:dyDescent="0.25">
      <c r="A4" s="3" t="s">
        <v>0</v>
      </c>
      <c r="B4" s="3" t="s">
        <v>16</v>
      </c>
      <c r="C4" s="3" t="s">
        <v>17</v>
      </c>
      <c r="D4" s="4">
        <v>1575</v>
      </c>
      <c r="E4" s="4">
        <v>1687.55</v>
      </c>
      <c r="F4" s="4">
        <v>2600</v>
      </c>
    </row>
    <row r="5" spans="1:6" ht="15.75" x14ac:dyDescent="0.25">
      <c r="A5" s="3" t="s">
        <v>1</v>
      </c>
      <c r="B5" s="3" t="s">
        <v>18</v>
      </c>
      <c r="C5" s="3" t="s">
        <v>19</v>
      </c>
      <c r="D5" s="4">
        <v>1600</v>
      </c>
      <c r="E5" s="4">
        <v>2608</v>
      </c>
      <c r="F5" s="4">
        <v>654.23</v>
      </c>
    </row>
    <row r="6" spans="1:6" ht="15.75" x14ac:dyDescent="0.25">
      <c r="A6" s="3" t="s">
        <v>2</v>
      </c>
      <c r="B6" s="3" t="s">
        <v>20</v>
      </c>
      <c r="C6" s="3" t="s">
        <v>21</v>
      </c>
      <c r="D6" s="4">
        <v>2869.56</v>
      </c>
      <c r="E6" s="4">
        <v>754</v>
      </c>
      <c r="F6" s="4">
        <v>3073.54</v>
      </c>
    </row>
    <row r="7" spans="1:6" ht="15.75" x14ac:dyDescent="0.25">
      <c r="A7" s="3" t="s">
        <v>3</v>
      </c>
      <c r="B7" s="3" t="s">
        <v>98</v>
      </c>
      <c r="C7" s="3" t="s">
        <v>23</v>
      </c>
      <c r="D7" s="4">
        <v>882.69</v>
      </c>
      <c r="E7" s="4">
        <v>1200</v>
      </c>
      <c r="F7" s="4">
        <v>944.65</v>
      </c>
    </row>
    <row r="8" spans="1:6" ht="15.75" x14ac:dyDescent="0.25">
      <c r="A8" s="3" t="s">
        <v>4</v>
      </c>
      <c r="B8" s="3" t="s">
        <v>24</v>
      </c>
      <c r="C8" s="3" t="s">
        <v>25</v>
      </c>
      <c r="D8" s="4">
        <v>512.48</v>
      </c>
      <c r="E8" s="4">
        <v>1100</v>
      </c>
      <c r="F8" s="4">
        <v>548.69000000000005</v>
      </c>
    </row>
    <row r="9" spans="1:6" ht="15.75" x14ac:dyDescent="0.25">
      <c r="A9" s="3" t="s">
        <v>5</v>
      </c>
      <c r="B9" s="3" t="s">
        <v>26</v>
      </c>
      <c r="C9" s="3" t="s">
        <v>25</v>
      </c>
      <c r="D9" s="4">
        <v>25</v>
      </c>
      <c r="E9" s="4">
        <v>48</v>
      </c>
      <c r="F9" s="4">
        <v>36</v>
      </c>
    </row>
    <row r="10" spans="1:6" ht="15.75" x14ac:dyDescent="0.25">
      <c r="A10" s="3" t="s">
        <v>6</v>
      </c>
      <c r="B10" s="3" t="s">
        <v>99</v>
      </c>
      <c r="C10" s="3" t="s">
        <v>27</v>
      </c>
      <c r="D10" s="4">
        <v>1800</v>
      </c>
      <c r="E10" s="4">
        <v>584.65</v>
      </c>
      <c r="F10" s="4">
        <v>1100.69</v>
      </c>
    </row>
    <row r="11" spans="1:6" ht="15.75" x14ac:dyDescent="0.25">
      <c r="A11" s="3"/>
      <c r="B11" s="3"/>
      <c r="C11" s="3"/>
      <c r="D11" s="3"/>
      <c r="E11" s="3"/>
      <c r="F11" s="3"/>
    </row>
    <row r="13" spans="1:6" x14ac:dyDescent="0.3">
      <c r="A13" s="6"/>
    </row>
    <row r="14" spans="1:6" x14ac:dyDescent="0.3">
      <c r="A14" s="6"/>
    </row>
    <row r="15" spans="1:6" x14ac:dyDescent="0.3">
      <c r="A15" s="6"/>
    </row>
    <row r="17" spans="1:1" x14ac:dyDescent="0.3">
      <c r="A17" s="5"/>
    </row>
  </sheetData>
  <pageMargins left="0.7" right="0.7" top="0.75" bottom="0.75" header="0.3" footer="0.3"/>
  <pageSetup orientation="landscape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9C0A-E63E-4572-B06A-CDBFD85B10C8}">
  <dimension ref="A1:C19"/>
  <sheetViews>
    <sheetView zoomScaleNormal="100" workbookViewId="0">
      <selection activeCell="J1" sqref="J1"/>
    </sheetView>
  </sheetViews>
  <sheetFormatPr baseColWidth="10" defaultColWidth="9.140625" defaultRowHeight="17.25" x14ac:dyDescent="0.3"/>
  <cols>
    <col min="1" max="1" width="17.140625" style="1" customWidth="1"/>
    <col min="2" max="2" width="18" style="1" bestFit="1" customWidth="1"/>
    <col min="3" max="3" width="13.28515625" style="1" bestFit="1" customWidth="1"/>
    <col min="5" max="5" width="6.7109375" customWidth="1"/>
  </cols>
  <sheetData>
    <row r="1" spans="1:3" ht="37.5" x14ac:dyDescent="0.7">
      <c r="A1" s="9" t="s">
        <v>130</v>
      </c>
    </row>
    <row r="2" spans="1:3" ht="22.5" x14ac:dyDescent="0.45">
      <c r="A2" s="10" t="s">
        <v>127</v>
      </c>
    </row>
    <row r="3" spans="1:3" ht="15.75" x14ac:dyDescent="0.25">
      <c r="A3" s="12" t="s">
        <v>15</v>
      </c>
      <c r="B3" s="12" t="s">
        <v>96</v>
      </c>
      <c r="C3" s="12" t="s">
        <v>97</v>
      </c>
    </row>
    <row r="4" spans="1:3" ht="15.75" x14ac:dyDescent="0.25">
      <c r="A4" s="11" t="s">
        <v>0</v>
      </c>
      <c r="B4" s="11" t="s">
        <v>16</v>
      </c>
      <c r="C4" s="13" t="s">
        <v>17</v>
      </c>
    </row>
    <row r="5" spans="1:3" ht="15.75" x14ac:dyDescent="0.25">
      <c r="A5" s="11" t="s">
        <v>1</v>
      </c>
      <c r="B5" s="11" t="s">
        <v>18</v>
      </c>
      <c r="C5" s="13" t="s">
        <v>19</v>
      </c>
    </row>
    <row r="6" spans="1:3" ht="15.75" x14ac:dyDescent="0.25">
      <c r="A6" s="11" t="s">
        <v>2</v>
      </c>
      <c r="B6" s="11" t="s">
        <v>20</v>
      </c>
      <c r="C6" s="13" t="s">
        <v>21</v>
      </c>
    </row>
    <row r="7" spans="1:3" ht="15.75" x14ac:dyDescent="0.25">
      <c r="A7" s="11" t="s">
        <v>3</v>
      </c>
      <c r="B7" s="11" t="s">
        <v>98</v>
      </c>
      <c r="C7" s="13" t="s">
        <v>23</v>
      </c>
    </row>
    <row r="8" spans="1:3" ht="15.75" x14ac:dyDescent="0.25">
      <c r="A8" s="11" t="s">
        <v>4</v>
      </c>
      <c r="B8" s="11" t="s">
        <v>24</v>
      </c>
      <c r="C8" s="13" t="s">
        <v>25</v>
      </c>
    </row>
    <row r="9" spans="1:3" ht="15.75" x14ac:dyDescent="0.25">
      <c r="A9" s="11" t="s">
        <v>5</v>
      </c>
      <c r="B9" s="11" t="s">
        <v>26</v>
      </c>
      <c r="C9" s="13" t="s">
        <v>25</v>
      </c>
    </row>
    <row r="10" spans="1:3" ht="15.75" x14ac:dyDescent="0.25">
      <c r="A10" s="11" t="s">
        <v>6</v>
      </c>
      <c r="B10" s="11" t="s">
        <v>99</v>
      </c>
      <c r="C10" s="14" t="s">
        <v>27</v>
      </c>
    </row>
    <row r="11" spans="1:3" ht="15.75" x14ac:dyDescent="0.25">
      <c r="A11" s="3"/>
      <c r="B11" s="3"/>
      <c r="C11" s="3"/>
    </row>
    <row r="12" spans="1:3" x14ac:dyDescent="0.3">
      <c r="A12" s="5"/>
    </row>
    <row r="15" spans="1:3" x14ac:dyDescent="0.3">
      <c r="A15" s="6"/>
    </row>
    <row r="16" spans="1:3" x14ac:dyDescent="0.3">
      <c r="A16" s="6"/>
    </row>
    <row r="17" spans="1:1" x14ac:dyDescent="0.3">
      <c r="A17" s="6"/>
    </row>
    <row r="19" spans="1:1" x14ac:dyDescent="0.3">
      <c r="A19" s="5"/>
    </row>
  </sheetData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414A-3E10-450B-A82D-A1E211D43726}">
  <dimension ref="A1:B11"/>
  <sheetViews>
    <sheetView zoomScaleNormal="100" workbookViewId="0">
      <selection activeCell="J1" sqref="J1"/>
    </sheetView>
  </sheetViews>
  <sheetFormatPr baseColWidth="10" defaultColWidth="9.140625" defaultRowHeight="17.25" x14ac:dyDescent="0.3"/>
  <cols>
    <col min="1" max="1" width="13.28515625" style="1" bestFit="1" customWidth="1"/>
    <col min="2" max="2" width="23.42578125" style="1" customWidth="1"/>
    <col min="4" max="4" width="6.7109375" customWidth="1"/>
  </cols>
  <sheetData>
    <row r="1" spans="1:2" ht="37.5" x14ac:dyDescent="0.7">
      <c r="A1" s="9" t="s">
        <v>130</v>
      </c>
    </row>
    <row r="2" spans="1:2" ht="22.5" x14ac:dyDescent="0.45">
      <c r="A2" s="10" t="s">
        <v>128</v>
      </c>
    </row>
    <row r="3" spans="1:2" ht="31.5" x14ac:dyDescent="0.25">
      <c r="A3" s="17" t="s">
        <v>97</v>
      </c>
      <c r="B3" s="15" t="s">
        <v>101</v>
      </c>
    </row>
    <row r="4" spans="1:2" ht="15.75" x14ac:dyDescent="0.25">
      <c r="A4" s="3" t="s">
        <v>17</v>
      </c>
      <c r="B4" s="4">
        <v>1687.55</v>
      </c>
    </row>
    <row r="5" spans="1:2" ht="15.75" x14ac:dyDescent="0.25">
      <c r="A5" s="3" t="s">
        <v>19</v>
      </c>
      <c r="B5" s="4">
        <v>2608</v>
      </c>
    </row>
    <row r="6" spans="1:2" ht="15.75" x14ac:dyDescent="0.25">
      <c r="A6" s="3" t="s">
        <v>21</v>
      </c>
      <c r="B6" s="4">
        <v>754</v>
      </c>
    </row>
    <row r="7" spans="1:2" ht="15.75" x14ac:dyDescent="0.25">
      <c r="A7" s="3" t="s">
        <v>23</v>
      </c>
      <c r="B7" s="4">
        <v>1200</v>
      </c>
    </row>
    <row r="8" spans="1:2" ht="15.75" x14ac:dyDescent="0.25">
      <c r="A8" s="3" t="s">
        <v>25</v>
      </c>
      <c r="B8" s="4">
        <v>1100</v>
      </c>
    </row>
    <row r="9" spans="1:2" ht="15.75" x14ac:dyDescent="0.25">
      <c r="A9" s="3" t="s">
        <v>25</v>
      </c>
      <c r="B9" s="4">
        <v>48</v>
      </c>
    </row>
    <row r="10" spans="1:2" ht="15.75" x14ac:dyDescent="0.25">
      <c r="A10" s="3" t="s">
        <v>27</v>
      </c>
      <c r="B10" s="4">
        <v>584.65</v>
      </c>
    </row>
    <row r="11" spans="1:2" ht="15.75" x14ac:dyDescent="0.25">
      <c r="A11" s="3"/>
      <c r="B11" s="3"/>
    </row>
  </sheetData>
  <pageMargins left="0.7" right="0.7" top="0.75" bottom="0.75" header="0.3" footer="0.3"/>
  <pageSetup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7775F-8225-4E75-848D-FDAE299E48C5}">
  <dimension ref="A1:G10"/>
  <sheetViews>
    <sheetView workbookViewId="0">
      <selection activeCell="F1" sqref="F1"/>
    </sheetView>
  </sheetViews>
  <sheetFormatPr baseColWidth="10" defaultColWidth="9.140625" defaultRowHeight="17.25" x14ac:dyDescent="0.3"/>
  <cols>
    <col min="1" max="1" width="14.5703125" style="1" customWidth="1"/>
    <col min="2" max="2" width="20.28515625" style="1" customWidth="1"/>
    <col min="3" max="3" width="16" style="1" customWidth="1"/>
    <col min="4" max="4" width="22.140625" style="1" customWidth="1"/>
    <col min="5" max="5" width="32" style="1" customWidth="1"/>
    <col min="6" max="6" width="27.5703125" style="1" customWidth="1"/>
    <col min="7" max="7" width="26" customWidth="1"/>
  </cols>
  <sheetData>
    <row r="1" spans="1:7" ht="37.5" x14ac:dyDescent="0.7">
      <c r="A1" s="9" t="s">
        <v>130</v>
      </c>
    </row>
    <row r="2" spans="1:7" ht="22.5" x14ac:dyDescent="0.45">
      <c r="A2" s="10" t="s">
        <v>123</v>
      </c>
    </row>
    <row r="3" spans="1:7" x14ac:dyDescent="0.3">
      <c r="A3" s="1" t="s">
        <v>15</v>
      </c>
      <c r="B3" t="s">
        <v>97</v>
      </c>
      <c r="C3" s="1" t="s">
        <v>96</v>
      </c>
      <c r="D3" s="1" t="s">
        <v>126</v>
      </c>
      <c r="E3" s="1" t="s">
        <v>28</v>
      </c>
      <c r="F3" s="1" t="s">
        <v>111</v>
      </c>
      <c r="G3" s="1" t="s">
        <v>108</v>
      </c>
    </row>
    <row r="4" spans="1:7" x14ac:dyDescent="0.3">
      <c r="A4" s="1" t="s">
        <v>0</v>
      </c>
      <c r="B4" s="1" t="s">
        <v>29</v>
      </c>
      <c r="C4" s="1" t="s">
        <v>16</v>
      </c>
      <c r="D4" s="1" t="s">
        <v>30</v>
      </c>
      <c r="E4" s="8" t="s">
        <v>107</v>
      </c>
      <c r="F4" s="1" t="s">
        <v>112</v>
      </c>
      <c r="G4" s="1" t="s">
        <v>31</v>
      </c>
    </row>
    <row r="5" spans="1:7" x14ac:dyDescent="0.3">
      <c r="A5" s="1" t="s">
        <v>1</v>
      </c>
      <c r="B5" s="1" t="s">
        <v>32</v>
      </c>
      <c r="C5" s="1" t="s">
        <v>18</v>
      </c>
      <c r="D5" s="1" t="s">
        <v>33</v>
      </c>
      <c r="E5" t="s">
        <v>103</v>
      </c>
      <c r="F5" s="1" t="s">
        <v>114</v>
      </c>
      <c r="G5" s="1" t="s">
        <v>34</v>
      </c>
    </row>
    <row r="6" spans="1:7" x14ac:dyDescent="0.3">
      <c r="A6" s="1" t="s">
        <v>2</v>
      </c>
      <c r="B6" s="1" t="s">
        <v>20</v>
      </c>
      <c r="C6" s="1" t="s">
        <v>35</v>
      </c>
      <c r="D6" s="1" t="s">
        <v>36</v>
      </c>
      <c r="E6" s="8" t="s">
        <v>110</v>
      </c>
      <c r="F6" s="1" t="s">
        <v>113</v>
      </c>
      <c r="G6" s="1" t="s">
        <v>37</v>
      </c>
    </row>
    <row r="7" spans="1:7" x14ac:dyDescent="0.3">
      <c r="A7" s="1" t="s">
        <v>3</v>
      </c>
      <c r="B7" s="1" t="s">
        <v>22</v>
      </c>
      <c r="C7" s="1" t="s">
        <v>38</v>
      </c>
      <c r="D7" s="1" t="s">
        <v>39</v>
      </c>
      <c r="E7" s="8" t="s">
        <v>109</v>
      </c>
      <c r="F7" s="1" t="s">
        <v>115</v>
      </c>
      <c r="G7" s="1" t="s">
        <v>40</v>
      </c>
    </row>
    <row r="8" spans="1:7" x14ac:dyDescent="0.3">
      <c r="A8" s="1" t="s">
        <v>4</v>
      </c>
      <c r="B8" s="1" t="s">
        <v>41</v>
      </c>
      <c r="C8" s="1" t="s">
        <v>24</v>
      </c>
      <c r="D8" s="1" t="s">
        <v>42</v>
      </c>
      <c r="E8" t="s">
        <v>104</v>
      </c>
      <c r="F8" s="1" t="s">
        <v>116</v>
      </c>
      <c r="G8" s="1" t="s">
        <v>43</v>
      </c>
    </row>
    <row r="9" spans="1:7" x14ac:dyDescent="0.3">
      <c r="A9" s="1" t="s">
        <v>5</v>
      </c>
      <c r="B9" s="1" t="s">
        <v>41</v>
      </c>
      <c r="C9" s="1" t="s">
        <v>26</v>
      </c>
      <c r="D9" s="1" t="s">
        <v>44</v>
      </c>
      <c r="E9" t="s">
        <v>105</v>
      </c>
      <c r="F9" s="1" t="s">
        <v>117</v>
      </c>
      <c r="G9" s="1" t="s">
        <v>45</v>
      </c>
    </row>
    <row r="10" spans="1:7" x14ac:dyDescent="0.3">
      <c r="A10" s="1" t="s">
        <v>6</v>
      </c>
      <c r="B10" s="1" t="s">
        <v>46</v>
      </c>
      <c r="C10" s="1" t="s">
        <v>99</v>
      </c>
      <c r="D10" s="1" t="s">
        <v>47</v>
      </c>
      <c r="E10" t="s">
        <v>106</v>
      </c>
      <c r="F10" s="1" t="s">
        <v>118</v>
      </c>
      <c r="G10" s="1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19</vt:i4>
      </vt:variant>
    </vt:vector>
  </HeadingPairs>
  <TitlesOfParts>
    <vt:vector size="24" baseType="lpstr">
      <vt:lpstr>Fleurs</vt:lpstr>
      <vt:lpstr>Frais d’expédition</vt:lpstr>
      <vt:lpstr>Zone d’expédition</vt:lpstr>
      <vt:lpstr>Ligne bleue</vt:lpstr>
      <vt:lpstr>Adresse des clients</vt:lpstr>
      <vt:lpstr>'Zone d’expédition'!blue</vt:lpstr>
      <vt:lpstr>blue</vt:lpstr>
      <vt:lpstr>'Zone d’expédition'!green</vt:lpstr>
      <vt:lpstr>green</vt:lpstr>
      <vt:lpstr>'Zone d’expédition'!red</vt:lpstr>
      <vt:lpstr>'Zone d’expédition'!Zone_3</vt:lpstr>
      <vt:lpstr>Zone_3</vt:lpstr>
      <vt:lpstr>'Zone d’expédition'!Zone_4</vt:lpstr>
      <vt:lpstr>Zone_4</vt:lpstr>
      <vt:lpstr>'Zone d’expédition'!Zone_5</vt:lpstr>
      <vt:lpstr>Zone_5</vt:lpstr>
      <vt:lpstr>'Zone d’expédition'!Zone_6</vt:lpstr>
      <vt:lpstr>Zone_6</vt:lpstr>
      <vt:lpstr>'Zone d’expédition'!Zone_7</vt:lpstr>
      <vt:lpstr>Zone_7</vt:lpstr>
      <vt:lpstr>'Zone d’expédition'!Zone_8</vt:lpstr>
      <vt:lpstr>Zone_8</vt:lpstr>
      <vt:lpstr>'Zone d’expédition'!Zone_9</vt:lpstr>
      <vt:lpstr>Zone_9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Oussama</cp:lastModifiedBy>
  <dcterms:created xsi:type="dcterms:W3CDTF">2015-06-05T18:19:34Z</dcterms:created>
  <dcterms:modified xsi:type="dcterms:W3CDTF">2022-01-27T17:59:01Z</dcterms:modified>
</cp:coreProperties>
</file>